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HB" sheetId="1" r:id="rId1"/>
  </sheets>
  <definedNames>
    <definedName name="_xlnm.Print_Area" localSheetId="0">'BHB'!$A$1:$Q$57</definedName>
  </definedNames>
  <calcPr fullCalcOnLoad="1"/>
</workbook>
</file>

<file path=xl/sharedStrings.xml><?xml version="1.0" encoding="utf-8"?>
<sst xmlns="http://schemas.openxmlformats.org/spreadsheetml/2006/main" count="115" uniqueCount="43">
  <si>
    <t>BUSINESS SEGMENT</t>
  </si>
  <si>
    <t>Banking</t>
  </si>
  <si>
    <t>Others</t>
  </si>
  <si>
    <t>Eliminations</t>
  </si>
  <si>
    <t>Consolidated</t>
  </si>
  <si>
    <t>Qtr Sept 2002</t>
  </si>
  <si>
    <t>Qtr Sept 2001</t>
  </si>
  <si>
    <t>RM'000</t>
  </si>
  <si>
    <t>REVENUE AND EXPENSES</t>
  </si>
  <si>
    <t>Revenue</t>
  </si>
  <si>
    <t>External sales</t>
  </si>
  <si>
    <t>Inter-segment sales</t>
  </si>
  <si>
    <t>Total revenue</t>
  </si>
  <si>
    <t>Result</t>
  </si>
  <si>
    <t>Segment result</t>
  </si>
  <si>
    <t>Finance costs</t>
  </si>
  <si>
    <t>Operating profit</t>
  </si>
  <si>
    <t>Loan loss and provision</t>
  </si>
  <si>
    <t>Share of net profits of associates</t>
  </si>
  <si>
    <t>Profit before taxation</t>
  </si>
  <si>
    <t>Profit after taxation</t>
  </si>
  <si>
    <t>As at Sept 2002</t>
  </si>
  <si>
    <t>As at June 2002</t>
  </si>
  <si>
    <t>ASSETS AND LIABILITIES</t>
  </si>
  <si>
    <t>Segment assets</t>
  </si>
  <si>
    <t>Investment in associates-equity</t>
  </si>
  <si>
    <t>Consolidated total assets</t>
  </si>
  <si>
    <t>Segment liabilities</t>
  </si>
  <si>
    <t>Consolidated liabilities</t>
  </si>
  <si>
    <t>OTHER INFORMATION</t>
  </si>
  <si>
    <t>Capital expenditure</t>
  </si>
  <si>
    <t>Depreciation</t>
  </si>
  <si>
    <t>Non-cash expenses/(income)</t>
  </si>
  <si>
    <t xml:space="preserve">  other than depreciation</t>
  </si>
  <si>
    <t>GEOGRAPHICAL SEGMENT</t>
  </si>
  <si>
    <t>Malaysia</t>
  </si>
  <si>
    <t>A8- SEGMENT INFORMATION FOR THE QUARTER ENDED SEPTEMBER 30, 2002</t>
  </si>
  <si>
    <t>Takaful</t>
  </si>
  <si>
    <t>Capital Market</t>
  </si>
  <si>
    <t>Property</t>
  </si>
  <si>
    <t>Zakat and taxation</t>
  </si>
  <si>
    <t>Total Revenue</t>
  </si>
  <si>
    <t>Outside Malaysia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</si>
</sst>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?_);_(@_)"/>
    <numFmt numFmtId="172" formatCode="0.0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170" fontId="1" fillId="0" borderId="0" xfId="15" applyNumberFormat="1" applyFont="1" applyAlignment="1">
      <alignment/>
    </xf>
    <xf numFmtId="170" fontId="2" fillId="0" borderId="0" xfId="15" applyNumberFormat="1" applyFont="1" applyAlignment="1">
      <alignment/>
    </xf>
    <xf numFmtId="1" fontId="2" fillId="0" borderId="0" xfId="15" applyNumberFormat="1" applyFont="1" applyAlignment="1">
      <alignment/>
    </xf>
    <xf numFmtId="170" fontId="1" fillId="0" borderId="0" xfId="15" applyNumberFormat="1" applyFont="1" applyFill="1" applyBorder="1" applyAlignment="1">
      <alignment horizontal="right"/>
    </xf>
    <xf numFmtId="170" fontId="2" fillId="0" borderId="0" xfId="15" applyNumberFormat="1" applyFont="1" applyFill="1" applyAlignment="1">
      <alignment horizontal="right"/>
    </xf>
    <xf numFmtId="170" fontId="5" fillId="0" borderId="0" xfId="15" applyNumberFormat="1" applyFont="1" applyAlignment="1">
      <alignment/>
    </xf>
    <xf numFmtId="170" fontId="1" fillId="0" borderId="0" xfId="15" applyNumberFormat="1" applyFont="1" applyBorder="1" applyAlignment="1">
      <alignment horizontal="right"/>
    </xf>
    <xf numFmtId="170" fontId="2" fillId="0" borderId="0" xfId="15" applyNumberFormat="1" applyFont="1" applyBorder="1" applyAlignment="1">
      <alignment horizontal="right"/>
    </xf>
    <xf numFmtId="170" fontId="2" fillId="0" borderId="0" xfId="15" applyNumberFormat="1" applyFont="1" applyBorder="1" applyAlignment="1">
      <alignment/>
    </xf>
    <xf numFmtId="0" fontId="2" fillId="0" borderId="0" xfId="0" applyFont="1" applyFill="1" applyAlignment="1">
      <alignment/>
    </xf>
    <xf numFmtId="170" fontId="1" fillId="0" borderId="1" xfId="15" applyNumberFormat="1" applyFont="1" applyFill="1" applyBorder="1" applyAlignment="1">
      <alignment horizontal="right"/>
    </xf>
    <xf numFmtId="170" fontId="2" fillId="0" borderId="1" xfId="15" applyNumberFormat="1" applyFont="1" applyFill="1" applyBorder="1" applyAlignment="1">
      <alignment horizontal="right"/>
    </xf>
    <xf numFmtId="170" fontId="1" fillId="0" borderId="2" xfId="15" applyNumberFormat="1" applyFont="1" applyFill="1" applyBorder="1" applyAlignment="1">
      <alignment horizontal="right"/>
    </xf>
    <xf numFmtId="170" fontId="2" fillId="0" borderId="2" xfId="15" applyNumberFormat="1" applyFont="1" applyFill="1" applyBorder="1" applyAlignment="1">
      <alignment horizontal="right"/>
    </xf>
    <xf numFmtId="170" fontId="2" fillId="0" borderId="0" xfId="15" applyNumberFormat="1" applyFont="1" applyFill="1" applyBorder="1" applyAlignment="1">
      <alignment horizontal="right"/>
    </xf>
    <xf numFmtId="43" fontId="2" fillId="0" borderId="0" xfId="15" applyFont="1" applyFill="1" applyBorder="1" applyAlignment="1">
      <alignment/>
    </xf>
    <xf numFmtId="170" fontId="2" fillId="0" borderId="0" xfId="15" applyNumberFormat="1" applyFont="1" applyFill="1" applyAlignment="1">
      <alignment/>
    </xf>
    <xf numFmtId="170" fontId="1" fillId="0" borderId="0" xfId="15" applyNumberFormat="1" applyFont="1" applyFill="1" applyAlignment="1">
      <alignment/>
    </xf>
    <xf numFmtId="170" fontId="1" fillId="0" borderId="0" xfId="15" applyNumberFormat="1" applyFont="1" applyFill="1" applyAlignment="1">
      <alignment horizontal="right"/>
    </xf>
    <xf numFmtId="170" fontId="2" fillId="0" borderId="0" xfId="15" applyNumberFormat="1" applyFont="1" applyFill="1" applyBorder="1" applyAlignment="1">
      <alignment/>
    </xf>
    <xf numFmtId="1" fontId="1" fillId="0" borderId="0" xfId="15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0" fontId="0" fillId="0" borderId="0" xfId="0" applyNumberFormat="1" applyAlignment="1">
      <alignment/>
    </xf>
    <xf numFmtId="43" fontId="2" fillId="0" borderId="0" xfId="15" applyFont="1" applyFill="1" applyAlignment="1">
      <alignment/>
    </xf>
    <xf numFmtId="1" fontId="2" fillId="0" borderId="0" xfId="15" applyNumberFormat="1" applyFont="1" applyFill="1" applyAlignment="1">
      <alignment horizontal="center"/>
    </xf>
    <xf numFmtId="170" fontId="1" fillId="0" borderId="0" xfId="15" applyNumberFormat="1" applyFont="1" applyFill="1" applyBorder="1" applyAlignment="1">
      <alignment horizontal="center"/>
    </xf>
    <xf numFmtId="43" fontId="2" fillId="0" borderId="0" xfId="15" applyFont="1" applyAlignment="1">
      <alignment/>
    </xf>
    <xf numFmtId="43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0" fontId="0" fillId="0" borderId="0" xfId="0" applyNumberFormat="1" applyFill="1" applyAlignment="1">
      <alignment/>
    </xf>
    <xf numFmtId="10" fontId="1" fillId="0" borderId="0" xfId="15" applyNumberFormat="1" applyFont="1" applyFill="1" applyAlignment="1">
      <alignment/>
    </xf>
    <xf numFmtId="0" fontId="3" fillId="0" borderId="0" xfId="0" applyFont="1" applyFill="1" applyAlignment="1">
      <alignment/>
    </xf>
    <xf numFmtId="170" fontId="1" fillId="0" borderId="0" xfId="15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1" fillId="0" borderId="0" xfId="15" applyNumberFormat="1" applyFont="1" applyFill="1" applyAlignment="1">
      <alignment horizontal="center"/>
    </xf>
    <xf numFmtId="170" fontId="2" fillId="0" borderId="0" xfId="15" applyNumberFormat="1" applyFont="1" applyFill="1" applyAlignment="1">
      <alignment horizontal="center"/>
    </xf>
    <xf numFmtId="170" fontId="4" fillId="0" borderId="0" xfId="15" applyNumberFormat="1" applyFont="1" applyFill="1" applyBorder="1" applyAlignment="1">
      <alignment horizontal="right"/>
    </xf>
    <xf numFmtId="170" fontId="5" fillId="0" borderId="0" xfId="15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70" fontId="4" fillId="0" borderId="1" xfId="15" applyNumberFormat="1" applyFont="1" applyFill="1" applyBorder="1" applyAlignment="1">
      <alignment horizontal="right"/>
    </xf>
    <xf numFmtId="170" fontId="5" fillId="0" borderId="1" xfId="15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3" fontId="0" fillId="0" borderId="0" xfId="15" applyFill="1" applyAlignment="1">
      <alignment/>
    </xf>
    <xf numFmtId="170" fontId="1" fillId="0" borderId="1" xfId="15" applyNumberFormat="1" applyFont="1" applyFill="1" applyBorder="1" applyAlignment="1">
      <alignment/>
    </xf>
    <xf numFmtId="170" fontId="2" fillId="0" borderId="1" xfId="15" applyNumberFormat="1" applyFont="1" applyFill="1" applyBorder="1" applyAlignment="1">
      <alignment/>
    </xf>
    <xf numFmtId="170" fontId="1" fillId="0" borderId="1" xfId="15" applyNumberFormat="1" applyFont="1" applyFill="1" applyBorder="1" applyAlignment="1">
      <alignment horizontal="center"/>
    </xf>
    <xf numFmtId="170" fontId="2" fillId="0" borderId="1" xfId="15" applyNumberFormat="1" applyFont="1" applyFill="1" applyBorder="1" applyAlignment="1">
      <alignment horizontal="center"/>
    </xf>
    <xf numFmtId="43" fontId="6" fillId="0" borderId="0" xfId="15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15" applyNumberFormat="1" applyFont="1" applyFill="1" applyAlignment="1">
      <alignment/>
    </xf>
    <xf numFmtId="1" fontId="2" fillId="0" borderId="0" xfId="15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70" fontId="2" fillId="0" borderId="0" xfId="15" applyNumberFormat="1" applyFont="1" applyFill="1" applyBorder="1" applyAlignment="1">
      <alignment horizontal="center"/>
    </xf>
    <xf numFmtId="170" fontId="1" fillId="0" borderId="0" xfId="15" applyNumberFormat="1" applyFont="1" applyFill="1" applyAlignment="1">
      <alignment horizontal="center" wrapText="1"/>
    </xf>
    <xf numFmtId="170" fontId="1" fillId="0" borderId="0" xfId="15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7"/>
  <sheetViews>
    <sheetView tabSelected="1" zoomScaleSheetLayoutView="100" workbookViewId="0" topLeftCell="J15">
      <selection activeCell="P17" sqref="P17"/>
    </sheetView>
  </sheetViews>
  <sheetFormatPr defaultColWidth="9.140625" defaultRowHeight="12.75"/>
  <cols>
    <col min="4" max="4" width="15.7109375" style="0" bestFit="1" customWidth="1"/>
    <col min="5" max="5" width="13.00390625" style="0" bestFit="1" customWidth="1"/>
    <col min="6" max="6" width="14.421875" style="0" bestFit="1" customWidth="1"/>
    <col min="7" max="7" width="13.00390625" style="0" bestFit="1" customWidth="1"/>
    <col min="8" max="8" width="17.28125" style="0" bestFit="1" customWidth="1"/>
    <col min="9" max="10" width="13.28125" style="0" bestFit="1" customWidth="1"/>
    <col min="11" max="11" width="11.421875" style="0" bestFit="1" customWidth="1"/>
    <col min="12" max="12" width="11.57421875" style="0" bestFit="1" customWidth="1"/>
    <col min="13" max="13" width="11.421875" style="0" bestFit="1" customWidth="1"/>
    <col min="14" max="14" width="15.140625" style="0" bestFit="1" customWidth="1"/>
    <col min="15" max="15" width="12.140625" style="0" bestFit="1" customWidth="1"/>
    <col min="16" max="16" width="17.28125" style="0" bestFit="1" customWidth="1"/>
    <col min="17" max="17" width="13.28125" style="0" bestFit="1" customWidth="1"/>
    <col min="18" max="18" width="13.8515625" style="0" hidden="1" customWidth="1"/>
    <col min="19" max="19" width="11.140625" style="0" hidden="1" customWidth="1"/>
  </cols>
  <sheetData>
    <row r="5" spans="1:22" ht="12.75">
      <c r="A5" s="31" t="s">
        <v>36</v>
      </c>
      <c r="B5" s="11"/>
      <c r="C5" s="11"/>
      <c r="D5" s="19"/>
      <c r="E5" s="18"/>
      <c r="F5" s="19"/>
      <c r="G5" s="18"/>
      <c r="H5" s="19"/>
      <c r="I5" s="18"/>
      <c r="J5" s="19"/>
      <c r="K5" s="18"/>
      <c r="L5" s="19"/>
      <c r="M5" s="18"/>
      <c r="N5" s="19"/>
      <c r="O5" s="18"/>
      <c r="P5" s="19"/>
      <c r="Q5" s="18"/>
      <c r="R5" s="3"/>
      <c r="S5" s="3"/>
      <c r="T5" s="3"/>
      <c r="U5" s="3"/>
      <c r="V5" s="3"/>
    </row>
    <row r="6" spans="1:17" ht="12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2.7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3"/>
      <c r="P7" s="32"/>
      <c r="Q7" s="32"/>
    </row>
    <row r="8" spans="1:22" ht="12.75">
      <c r="A8" s="11"/>
      <c r="B8" s="11"/>
      <c r="C8" s="11"/>
      <c r="D8" s="19"/>
      <c r="E8" s="18"/>
      <c r="F8" s="19"/>
      <c r="G8" s="18"/>
      <c r="H8" s="19"/>
      <c r="I8" s="18"/>
      <c r="J8" s="19"/>
      <c r="K8" s="18"/>
      <c r="L8" s="34"/>
      <c r="M8" s="18"/>
      <c r="N8" s="19"/>
      <c r="O8" s="18"/>
      <c r="P8" s="19"/>
      <c r="Q8" s="18"/>
      <c r="R8" s="3"/>
      <c r="S8" s="3"/>
      <c r="T8" s="3"/>
      <c r="U8" s="3"/>
      <c r="V8" s="3"/>
    </row>
    <row r="9" spans="1:22" ht="12.75">
      <c r="A9" s="35" t="s">
        <v>0</v>
      </c>
      <c r="B9" s="31"/>
      <c r="C9" s="31"/>
      <c r="D9" s="59" t="s">
        <v>1</v>
      </c>
      <c r="E9" s="59"/>
      <c r="F9" s="59" t="s">
        <v>37</v>
      </c>
      <c r="G9" s="59"/>
      <c r="H9" s="59" t="s">
        <v>38</v>
      </c>
      <c r="I9" s="59"/>
      <c r="J9" s="59" t="s">
        <v>39</v>
      </c>
      <c r="K9" s="59"/>
      <c r="L9" s="59" t="s">
        <v>2</v>
      </c>
      <c r="M9" s="59"/>
      <c r="N9" s="59" t="s">
        <v>3</v>
      </c>
      <c r="O9" s="59"/>
      <c r="P9" s="59" t="s">
        <v>4</v>
      </c>
      <c r="Q9" s="59"/>
      <c r="R9" s="2"/>
      <c r="S9" s="2"/>
      <c r="T9" s="2"/>
      <c r="U9" s="2"/>
      <c r="V9" s="2"/>
    </row>
    <row r="10" spans="1:22" ht="12.75">
      <c r="A10" s="37"/>
      <c r="B10" s="37"/>
      <c r="C10" s="37"/>
      <c r="D10" s="38" t="s">
        <v>5</v>
      </c>
      <c r="E10" s="27" t="s">
        <v>6</v>
      </c>
      <c r="F10" s="38" t="s">
        <v>5</v>
      </c>
      <c r="G10" s="27" t="s">
        <v>6</v>
      </c>
      <c r="H10" s="38" t="s">
        <v>5</v>
      </c>
      <c r="I10" s="27" t="s">
        <v>6</v>
      </c>
      <c r="J10" s="38" t="s">
        <v>5</v>
      </c>
      <c r="K10" s="27" t="s">
        <v>6</v>
      </c>
      <c r="L10" s="38" t="s">
        <v>5</v>
      </c>
      <c r="M10" s="27" t="s">
        <v>6</v>
      </c>
      <c r="N10" s="38" t="s">
        <v>5</v>
      </c>
      <c r="O10" s="27" t="s">
        <v>6</v>
      </c>
      <c r="P10" s="38" t="s">
        <v>5</v>
      </c>
      <c r="Q10" s="27" t="s">
        <v>6</v>
      </c>
      <c r="R10" s="4"/>
      <c r="S10" s="4"/>
      <c r="T10" s="4"/>
      <c r="U10" s="4"/>
      <c r="V10" s="4"/>
    </row>
    <row r="11" spans="1:22" ht="12.75">
      <c r="A11" s="11"/>
      <c r="B11" s="11"/>
      <c r="C11" s="11"/>
      <c r="D11" s="36" t="s">
        <v>7</v>
      </c>
      <c r="E11" s="39" t="s">
        <v>7</v>
      </c>
      <c r="F11" s="36" t="s">
        <v>7</v>
      </c>
      <c r="G11" s="39" t="s">
        <v>7</v>
      </c>
      <c r="H11" s="36" t="s">
        <v>7</v>
      </c>
      <c r="I11" s="39" t="s">
        <v>7</v>
      </c>
      <c r="J11" s="36" t="s">
        <v>7</v>
      </c>
      <c r="K11" s="39" t="s">
        <v>7</v>
      </c>
      <c r="L11" s="36" t="s">
        <v>7</v>
      </c>
      <c r="M11" s="39" t="s">
        <v>7</v>
      </c>
      <c r="N11" s="36" t="s">
        <v>7</v>
      </c>
      <c r="O11" s="39" t="s">
        <v>7</v>
      </c>
      <c r="P11" s="36" t="s">
        <v>7</v>
      </c>
      <c r="Q11" s="39" t="s">
        <v>7</v>
      </c>
      <c r="R11" s="3"/>
      <c r="S11" s="3"/>
      <c r="T11" s="3"/>
      <c r="U11" s="3"/>
      <c r="V11" s="3"/>
    </row>
    <row r="12" spans="1:22" ht="12.75">
      <c r="A12" s="11"/>
      <c r="B12" s="11"/>
      <c r="C12" s="11"/>
      <c r="D12" s="36"/>
      <c r="E12" s="39"/>
      <c r="F12" s="36"/>
      <c r="G12" s="39"/>
      <c r="H12" s="36"/>
      <c r="I12" s="39"/>
      <c r="J12" s="36"/>
      <c r="K12" s="39"/>
      <c r="L12" s="36"/>
      <c r="M12" s="39"/>
      <c r="N12" s="36"/>
      <c r="O12" s="39"/>
      <c r="P12" s="36"/>
      <c r="Q12" s="39"/>
      <c r="R12" s="3"/>
      <c r="S12" s="3"/>
      <c r="T12" s="3"/>
      <c r="U12" s="3"/>
      <c r="V12" s="3"/>
    </row>
    <row r="13" spans="1:22" ht="12.75">
      <c r="A13" s="11"/>
      <c r="B13" s="11"/>
      <c r="C13" s="11"/>
      <c r="D13" s="36"/>
      <c r="E13" s="39"/>
      <c r="F13" s="36"/>
      <c r="G13" s="39"/>
      <c r="H13" s="36"/>
      <c r="I13" s="39"/>
      <c r="J13" s="36"/>
      <c r="K13" s="39"/>
      <c r="L13" s="36"/>
      <c r="M13" s="39"/>
      <c r="N13" s="36"/>
      <c r="O13" s="39"/>
      <c r="P13" s="36"/>
      <c r="Q13" s="39"/>
      <c r="R13" s="3"/>
      <c r="S13" s="3"/>
      <c r="T13" s="3"/>
      <c r="U13" s="3"/>
      <c r="V13" s="3"/>
    </row>
    <row r="14" spans="1:22" ht="12.75">
      <c r="A14" s="11"/>
      <c r="B14" s="11"/>
      <c r="C14" s="11"/>
      <c r="D14" s="36"/>
      <c r="E14" s="39"/>
      <c r="F14" s="36"/>
      <c r="G14" s="39"/>
      <c r="H14" s="36"/>
      <c r="I14" s="39"/>
      <c r="J14" s="36"/>
      <c r="K14" s="39"/>
      <c r="L14" s="36"/>
      <c r="M14" s="39"/>
      <c r="N14" s="36"/>
      <c r="O14" s="39"/>
      <c r="P14" s="36"/>
      <c r="Q14" s="39"/>
      <c r="R14" s="3">
        <f>+L17+J17+H17+F17+D17</f>
        <v>120938</v>
      </c>
      <c r="S14" s="3">
        <f>+R14+N17</f>
        <v>124819</v>
      </c>
      <c r="T14" s="3"/>
      <c r="U14" s="3"/>
      <c r="V14" s="3"/>
    </row>
    <row r="15" spans="1:22" ht="12.75">
      <c r="A15" s="31" t="s">
        <v>8</v>
      </c>
      <c r="B15" s="11"/>
      <c r="C15" s="11"/>
      <c r="D15" s="19"/>
      <c r="E15" s="18"/>
      <c r="F15" s="19"/>
      <c r="G15" s="18"/>
      <c r="H15" s="19"/>
      <c r="I15" s="18"/>
      <c r="J15" s="19"/>
      <c r="K15" s="18"/>
      <c r="L15" s="19"/>
      <c r="M15" s="18"/>
      <c r="N15" s="19"/>
      <c r="O15" s="18"/>
      <c r="P15" s="19"/>
      <c r="Q15" s="18"/>
      <c r="R15" s="3">
        <f>+L18+J18+H18+F18+D18</f>
        <v>11966</v>
      </c>
      <c r="S15" s="3">
        <f>+R15+N18</f>
        <v>0</v>
      </c>
      <c r="T15" s="3"/>
      <c r="U15" s="3"/>
      <c r="V15" s="3"/>
    </row>
    <row r="16" spans="1:22" ht="12.75">
      <c r="A16" s="31" t="s">
        <v>9</v>
      </c>
      <c r="B16" s="11"/>
      <c r="C16" s="11"/>
      <c r="D16" s="19"/>
      <c r="E16" s="18"/>
      <c r="F16" s="19"/>
      <c r="G16" s="18"/>
      <c r="H16" s="19"/>
      <c r="I16" s="18"/>
      <c r="J16" s="19"/>
      <c r="K16" s="18"/>
      <c r="L16" s="19"/>
      <c r="M16" s="18"/>
      <c r="N16" s="19"/>
      <c r="O16" s="18"/>
      <c r="P16" s="19"/>
      <c r="Q16" s="18"/>
      <c r="R16" s="3">
        <f>SUM(R14:R15)</f>
        <v>132904</v>
      </c>
      <c r="S16" s="3"/>
      <c r="T16" s="3"/>
      <c r="U16" s="3"/>
      <c r="V16" s="3"/>
    </row>
    <row r="17" spans="1:22" ht="12.75">
      <c r="A17" s="11" t="s">
        <v>10</v>
      </c>
      <c r="B17" s="11"/>
      <c r="C17" s="11"/>
      <c r="D17" s="20">
        <v>97313</v>
      </c>
      <c r="E17" s="6">
        <v>65515</v>
      </c>
      <c r="F17" s="20">
        <v>20289</v>
      </c>
      <c r="G17" s="6">
        <v>18626</v>
      </c>
      <c r="H17" s="20">
        <v>826</v>
      </c>
      <c r="I17" s="6">
        <v>906</v>
      </c>
      <c r="J17" s="20">
        <v>79</v>
      </c>
      <c r="K17" s="6">
        <v>0</v>
      </c>
      <c r="L17" s="20">
        <v>2431</v>
      </c>
      <c r="M17" s="6">
        <v>5375</v>
      </c>
      <c r="N17" s="40">
        <f>+P17-D17-F17-H17-J17-L17</f>
        <v>3881</v>
      </c>
      <c r="O17" s="41">
        <v>1219</v>
      </c>
      <c r="P17" s="5">
        <v>124819</v>
      </c>
      <c r="Q17" s="6">
        <v>91641</v>
      </c>
      <c r="R17" s="17">
        <f>M17+K17+I17+G17+E17</f>
        <v>90422</v>
      </c>
      <c r="S17" s="18">
        <f>R17+O17</f>
        <v>91641</v>
      </c>
      <c r="T17" s="3"/>
      <c r="U17" s="3"/>
      <c r="V17" s="3"/>
    </row>
    <row r="18" spans="1:22" ht="12.75">
      <c r="A18" s="42" t="s">
        <v>11</v>
      </c>
      <c r="B18" s="42"/>
      <c r="C18" s="42"/>
      <c r="D18" s="43">
        <f>1746</f>
        <v>1746</v>
      </c>
      <c r="E18" s="44">
        <v>1185</v>
      </c>
      <c r="F18" s="43">
        <v>2600</v>
      </c>
      <c r="G18" s="44">
        <v>1074</v>
      </c>
      <c r="H18" s="43">
        <v>109</v>
      </c>
      <c r="I18" s="44">
        <v>100</v>
      </c>
      <c r="J18" s="43">
        <v>6004</v>
      </c>
      <c r="K18" s="44">
        <v>10861</v>
      </c>
      <c r="L18" s="43">
        <v>1507</v>
      </c>
      <c r="M18" s="44">
        <v>1209</v>
      </c>
      <c r="N18" s="40">
        <f>+P18-D18-F18-H18-J18-L18</f>
        <v>-11966</v>
      </c>
      <c r="O18" s="44">
        <v>-14429</v>
      </c>
      <c r="P18" s="43">
        <v>0</v>
      </c>
      <c r="Q18" s="44">
        <v>0</v>
      </c>
      <c r="R18" s="17">
        <f>M18+K18+I18+G18+E18</f>
        <v>14429</v>
      </c>
      <c r="S18" s="18">
        <f>R18+O18</f>
        <v>0</v>
      </c>
      <c r="T18" s="7"/>
      <c r="U18" s="7"/>
      <c r="V18" s="7"/>
    </row>
    <row r="19" spans="1:22" ht="13.5" thickBot="1">
      <c r="A19" s="11" t="s">
        <v>12</v>
      </c>
      <c r="B19" s="11"/>
      <c r="C19" s="11"/>
      <c r="D19" s="14">
        <f aca="true" t="shared" si="0" ref="D19:P19">SUM(D17:D18)</f>
        <v>99059</v>
      </c>
      <c r="E19" s="15">
        <f t="shared" si="0"/>
        <v>66700</v>
      </c>
      <c r="F19" s="14">
        <f t="shared" si="0"/>
        <v>22889</v>
      </c>
      <c r="G19" s="15">
        <f t="shared" si="0"/>
        <v>19700</v>
      </c>
      <c r="H19" s="14">
        <f t="shared" si="0"/>
        <v>935</v>
      </c>
      <c r="I19" s="15">
        <f t="shared" si="0"/>
        <v>1006</v>
      </c>
      <c r="J19" s="14">
        <f t="shared" si="0"/>
        <v>6083</v>
      </c>
      <c r="K19" s="15">
        <f t="shared" si="0"/>
        <v>10861</v>
      </c>
      <c r="L19" s="14">
        <f t="shared" si="0"/>
        <v>3938</v>
      </c>
      <c r="M19" s="15">
        <f t="shared" si="0"/>
        <v>6584</v>
      </c>
      <c r="N19" s="14">
        <f t="shared" si="0"/>
        <v>-8085</v>
      </c>
      <c r="O19" s="15">
        <f t="shared" si="0"/>
        <v>-13210</v>
      </c>
      <c r="P19" s="14">
        <f t="shared" si="0"/>
        <v>124819</v>
      </c>
      <c r="Q19" s="15">
        <f>SUM(Q17:Q18)</f>
        <v>91641</v>
      </c>
      <c r="R19" s="26">
        <f>SUM(R17:R18)</f>
        <v>104851</v>
      </c>
      <c r="S19" s="18">
        <f>SUM(S17:S18)</f>
        <v>91641</v>
      </c>
      <c r="T19" s="3"/>
      <c r="U19" s="3"/>
      <c r="V19" s="3"/>
    </row>
    <row r="20" spans="1:17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22" ht="12.75">
      <c r="A21" s="31" t="s">
        <v>13</v>
      </c>
      <c r="B21" s="11"/>
      <c r="C21" s="11"/>
      <c r="D21" s="19"/>
      <c r="E21" s="18"/>
      <c r="F21" s="19"/>
      <c r="G21" s="18"/>
      <c r="H21" s="19"/>
      <c r="I21" s="18"/>
      <c r="J21" s="19"/>
      <c r="K21" s="18"/>
      <c r="L21" s="19"/>
      <c r="M21" s="18"/>
      <c r="N21" s="19"/>
      <c r="O21" s="18"/>
      <c r="P21" s="19"/>
      <c r="Q21" s="18"/>
      <c r="R21" s="3"/>
      <c r="S21" s="3"/>
      <c r="T21" s="3"/>
      <c r="U21" s="3"/>
      <c r="V21" s="3"/>
    </row>
    <row r="22" spans="1:22" ht="12.75">
      <c r="A22" s="45" t="s">
        <v>14</v>
      </c>
      <c r="B22" s="45"/>
      <c r="C22" s="45"/>
      <c r="D22" s="5">
        <v>47345</v>
      </c>
      <c r="E22" s="16">
        <v>18597</v>
      </c>
      <c r="F22" s="5">
        <v>4439</v>
      </c>
      <c r="G22" s="16">
        <v>1969</v>
      </c>
      <c r="H22" s="5">
        <v>-157</v>
      </c>
      <c r="I22" s="16">
        <v>301</v>
      </c>
      <c r="J22" s="5">
        <v>-1681</v>
      </c>
      <c r="K22" s="16">
        <v>3097</v>
      </c>
      <c r="L22" s="5">
        <v>3481</v>
      </c>
      <c r="M22" s="16">
        <v>4437</v>
      </c>
      <c r="N22" s="5">
        <v>-1954</v>
      </c>
      <c r="O22" s="16">
        <v>-2223</v>
      </c>
      <c r="P22" s="5">
        <f>+S22</f>
        <v>51473</v>
      </c>
      <c r="Q22" s="6">
        <f>M22+K22+I22+G22+E22+O22</f>
        <v>26178</v>
      </c>
      <c r="R22" s="17">
        <f>+D22+F22+H22+J22+L22</f>
        <v>53427</v>
      </c>
      <c r="S22" s="10">
        <f>+R22+N22</f>
        <v>51473</v>
      </c>
      <c r="T22" s="10"/>
      <c r="U22" s="10"/>
      <c r="V22" s="10"/>
    </row>
    <row r="23" spans="1:22" ht="12.75">
      <c r="A23" s="11" t="s">
        <v>15</v>
      </c>
      <c r="B23" s="11"/>
      <c r="C23" s="11"/>
      <c r="D23" s="12">
        <v>0</v>
      </c>
      <c r="E23" s="13">
        <v>0</v>
      </c>
      <c r="F23" s="12">
        <v>0</v>
      </c>
      <c r="G23" s="13">
        <v>0</v>
      </c>
      <c r="H23" s="12">
        <v>0</v>
      </c>
      <c r="I23" s="13">
        <v>0</v>
      </c>
      <c r="J23" s="12">
        <v>-1678</v>
      </c>
      <c r="K23" s="13">
        <v>-1185</v>
      </c>
      <c r="L23" s="12">
        <v>-68</v>
      </c>
      <c r="M23" s="13">
        <v>-57</v>
      </c>
      <c r="N23" s="12">
        <v>1746</v>
      </c>
      <c r="O23" s="13">
        <v>1185</v>
      </c>
      <c r="P23" s="12">
        <f>+S23</f>
        <v>0</v>
      </c>
      <c r="Q23" s="13">
        <f>M23+K23+O23</f>
        <v>-57</v>
      </c>
      <c r="R23" s="17">
        <f>+D23+F23+H23+J23+L23</f>
        <v>-1746</v>
      </c>
      <c r="S23" s="3">
        <f>+R23+N23</f>
        <v>0</v>
      </c>
      <c r="T23" s="3"/>
      <c r="U23" s="3"/>
      <c r="V23" s="3"/>
    </row>
    <row r="24" spans="1:22" ht="12.75">
      <c r="A24" s="11" t="s">
        <v>16</v>
      </c>
      <c r="B24" s="11"/>
      <c r="C24" s="11"/>
      <c r="D24" s="20">
        <f aca="true" t="shared" si="1" ref="D24:N24">SUM(D22:D23)</f>
        <v>47345</v>
      </c>
      <c r="E24" s="6">
        <f t="shared" si="1"/>
        <v>18597</v>
      </c>
      <c r="F24" s="20">
        <f t="shared" si="1"/>
        <v>4439</v>
      </c>
      <c r="G24" s="6">
        <f t="shared" si="1"/>
        <v>1969</v>
      </c>
      <c r="H24" s="20">
        <f t="shared" si="1"/>
        <v>-157</v>
      </c>
      <c r="I24" s="6">
        <f t="shared" si="1"/>
        <v>301</v>
      </c>
      <c r="J24" s="20">
        <f t="shared" si="1"/>
        <v>-3359</v>
      </c>
      <c r="K24" s="6">
        <f t="shared" si="1"/>
        <v>1912</v>
      </c>
      <c r="L24" s="20">
        <f t="shared" si="1"/>
        <v>3413</v>
      </c>
      <c r="M24" s="6">
        <f t="shared" si="1"/>
        <v>4380</v>
      </c>
      <c r="N24" s="20">
        <f t="shared" si="1"/>
        <v>-208</v>
      </c>
      <c r="O24" s="6">
        <v>2914</v>
      </c>
      <c r="P24" s="20">
        <f>SUM(P22:P23)</f>
        <v>51473</v>
      </c>
      <c r="Q24" s="6">
        <f>SUM(Q22:Q23)</f>
        <v>26121</v>
      </c>
      <c r="R24" s="3">
        <f>SUM(R22:R23)</f>
        <v>51681</v>
      </c>
      <c r="S24" s="3"/>
      <c r="T24" s="3"/>
      <c r="U24" s="3"/>
      <c r="V24" s="3"/>
    </row>
    <row r="25" spans="1:22" ht="12.75">
      <c r="A25" s="11" t="s">
        <v>17</v>
      </c>
      <c r="B25" s="11"/>
      <c r="C25" s="11"/>
      <c r="D25" s="20">
        <v>-14081</v>
      </c>
      <c r="E25" s="6">
        <v>-25363</v>
      </c>
      <c r="F25" s="20">
        <v>0</v>
      </c>
      <c r="G25" s="6">
        <v>0</v>
      </c>
      <c r="H25" s="20">
        <v>-679</v>
      </c>
      <c r="I25" s="6">
        <v>0</v>
      </c>
      <c r="J25" s="20">
        <v>0</v>
      </c>
      <c r="K25" s="6">
        <v>0</v>
      </c>
      <c r="L25" s="46">
        <v>0</v>
      </c>
      <c r="M25" s="6">
        <v>0</v>
      </c>
      <c r="N25" s="20">
        <v>0</v>
      </c>
      <c r="O25" s="6">
        <v>0</v>
      </c>
      <c r="P25" s="5">
        <v>-14760</v>
      </c>
      <c r="Q25" s="6">
        <f>M25+K25+I25+G25+E25+O25</f>
        <v>-25363</v>
      </c>
      <c r="R25" s="17">
        <f>M25+K25+I25+G25+E25</f>
        <v>-25363</v>
      </c>
      <c r="S25" s="3">
        <f>+D25+F25+H25+J25+L25</f>
        <v>-14760</v>
      </c>
      <c r="T25" s="3"/>
      <c r="U25" s="3"/>
      <c r="V25" s="3"/>
    </row>
    <row r="26" spans="1:22" ht="12.75">
      <c r="A26" s="11" t="s">
        <v>18</v>
      </c>
      <c r="B26" s="11"/>
      <c r="C26" s="11"/>
      <c r="D26" s="47">
        <v>0</v>
      </c>
      <c r="E26" s="48">
        <v>0</v>
      </c>
      <c r="F26" s="47">
        <v>-77</v>
      </c>
      <c r="G26" s="48">
        <v>-41</v>
      </c>
      <c r="H26" s="47">
        <v>0</v>
      </c>
      <c r="I26" s="48">
        <v>0</v>
      </c>
      <c r="J26" s="47">
        <v>0</v>
      </c>
      <c r="K26" s="48">
        <v>0</v>
      </c>
      <c r="L26" s="12">
        <v>0</v>
      </c>
      <c r="M26" s="13">
        <v>0</v>
      </c>
      <c r="N26" s="49">
        <v>-424</v>
      </c>
      <c r="O26" s="50">
        <v>0</v>
      </c>
      <c r="P26" s="12">
        <f>+S26</f>
        <v>-501</v>
      </c>
      <c r="Q26" s="13">
        <f>M26+K26+I26+G26+E26+O26</f>
        <v>-41</v>
      </c>
      <c r="R26" s="17">
        <f>+D26+F26+H26+J26+L26</f>
        <v>-77</v>
      </c>
      <c r="S26" s="10">
        <f>+R26+N26</f>
        <v>-501</v>
      </c>
      <c r="T26" s="3"/>
      <c r="U26" s="3"/>
      <c r="V26" s="3"/>
    </row>
    <row r="27" spans="1:22" ht="12.75">
      <c r="A27" s="11" t="s">
        <v>19</v>
      </c>
      <c r="B27" s="11"/>
      <c r="C27" s="11"/>
      <c r="D27" s="5">
        <f aca="true" t="shared" si="2" ref="D27:N27">SUM(D24:D26)</f>
        <v>33264</v>
      </c>
      <c r="E27" s="16">
        <f t="shared" si="2"/>
        <v>-6766</v>
      </c>
      <c r="F27" s="5">
        <f t="shared" si="2"/>
        <v>4362</v>
      </c>
      <c r="G27" s="16">
        <f t="shared" si="2"/>
        <v>1928</v>
      </c>
      <c r="H27" s="5">
        <f t="shared" si="2"/>
        <v>-836</v>
      </c>
      <c r="I27" s="16">
        <f t="shared" si="2"/>
        <v>301</v>
      </c>
      <c r="J27" s="5">
        <f t="shared" si="2"/>
        <v>-3359</v>
      </c>
      <c r="K27" s="16">
        <f t="shared" si="2"/>
        <v>1912</v>
      </c>
      <c r="L27" s="5">
        <f t="shared" si="2"/>
        <v>3413</v>
      </c>
      <c r="M27" s="16">
        <f t="shared" si="2"/>
        <v>4380</v>
      </c>
      <c r="N27" s="5">
        <f t="shared" si="2"/>
        <v>-632</v>
      </c>
      <c r="O27" s="16">
        <v>2914</v>
      </c>
      <c r="P27" s="5">
        <f>SUM(P24:P26)</f>
        <v>36212</v>
      </c>
      <c r="Q27" s="16">
        <f>SUM(Q24:Q26)</f>
        <v>717</v>
      </c>
      <c r="R27" s="3"/>
      <c r="S27" s="3"/>
      <c r="T27" s="3"/>
      <c r="U27" s="3"/>
      <c r="V27" s="3"/>
    </row>
    <row r="28" spans="1:22" ht="12.75">
      <c r="A28" s="11" t="s">
        <v>40</v>
      </c>
      <c r="B28" s="11"/>
      <c r="C28" s="11"/>
      <c r="D28" s="20">
        <v>-8679</v>
      </c>
      <c r="E28" s="6">
        <f>-2674-676</f>
        <v>-3350</v>
      </c>
      <c r="F28" s="20">
        <v>-1052</v>
      </c>
      <c r="G28" s="6">
        <v>-154</v>
      </c>
      <c r="H28" s="20">
        <v>-34</v>
      </c>
      <c r="I28" s="6">
        <v>-17</v>
      </c>
      <c r="J28" s="20">
        <v>0</v>
      </c>
      <c r="K28" s="6">
        <f>-100-1</f>
        <v>-101</v>
      </c>
      <c r="L28" s="20">
        <v>-845</v>
      </c>
      <c r="M28" s="6">
        <f>-1140+1</f>
        <v>-1139</v>
      </c>
      <c r="N28" s="20">
        <v>0</v>
      </c>
      <c r="O28" s="6">
        <v>0</v>
      </c>
      <c r="P28" s="12">
        <v>-10610</v>
      </c>
      <c r="Q28" s="6">
        <f>M28+K28+I28+G28+E28+O28</f>
        <v>-4761</v>
      </c>
      <c r="R28" s="17">
        <f>+D28+F28+H28+J28+L28</f>
        <v>-10610</v>
      </c>
      <c r="S28" s="3">
        <f>+D28+F28+H28+J28+L28</f>
        <v>-10610</v>
      </c>
      <c r="T28" s="3"/>
      <c r="U28" s="3"/>
      <c r="V28" s="3"/>
    </row>
    <row r="29" spans="1:22" ht="13.5" thickBot="1">
      <c r="A29" s="11" t="s">
        <v>20</v>
      </c>
      <c r="B29" s="11"/>
      <c r="C29" s="11"/>
      <c r="D29" s="14">
        <f aca="true" t="shared" si="3" ref="D29:Q29">SUM(D27:D28)</f>
        <v>24585</v>
      </c>
      <c r="E29" s="15">
        <f t="shared" si="3"/>
        <v>-10116</v>
      </c>
      <c r="F29" s="14">
        <f t="shared" si="3"/>
        <v>3310</v>
      </c>
      <c r="G29" s="15">
        <f t="shared" si="3"/>
        <v>1774</v>
      </c>
      <c r="H29" s="14">
        <f t="shared" si="3"/>
        <v>-870</v>
      </c>
      <c r="I29" s="15">
        <f t="shared" si="3"/>
        <v>284</v>
      </c>
      <c r="J29" s="14">
        <f t="shared" si="3"/>
        <v>-3359</v>
      </c>
      <c r="K29" s="15">
        <f t="shared" si="3"/>
        <v>1811</v>
      </c>
      <c r="L29" s="14">
        <f t="shared" si="3"/>
        <v>2568</v>
      </c>
      <c r="M29" s="15">
        <f t="shared" si="3"/>
        <v>3241</v>
      </c>
      <c r="N29" s="14">
        <f t="shared" si="3"/>
        <v>-632</v>
      </c>
      <c r="O29" s="15">
        <f t="shared" si="3"/>
        <v>2914</v>
      </c>
      <c r="P29" s="14">
        <f t="shared" si="3"/>
        <v>25602</v>
      </c>
      <c r="Q29" s="15">
        <f t="shared" si="3"/>
        <v>-4044</v>
      </c>
      <c r="R29" s="3">
        <v>-1</v>
      </c>
      <c r="S29" s="3"/>
      <c r="T29" s="3"/>
      <c r="U29" s="3"/>
      <c r="V29" s="3"/>
    </row>
    <row r="30" spans="1:22" ht="12.75">
      <c r="A30" s="11"/>
      <c r="B30" s="11"/>
      <c r="C30" s="11"/>
      <c r="D30" s="5"/>
      <c r="E30" s="16"/>
      <c r="F30" s="5"/>
      <c r="G30" s="16"/>
      <c r="H30" s="5"/>
      <c r="I30" s="16"/>
      <c r="J30" s="5"/>
      <c r="K30" s="16"/>
      <c r="L30" s="5"/>
      <c r="M30" s="16"/>
      <c r="N30" s="5"/>
      <c r="O30" s="16"/>
      <c r="P30" s="5"/>
      <c r="Q30" s="16"/>
      <c r="R30" s="3"/>
      <c r="S30" s="3"/>
      <c r="T30" s="3"/>
      <c r="U30" s="3"/>
      <c r="V30" s="3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22" ht="12.75">
      <c r="A32" s="31" t="s">
        <v>23</v>
      </c>
      <c r="B32" s="31"/>
      <c r="C32" s="31"/>
      <c r="D32" s="59" t="s">
        <v>1</v>
      </c>
      <c r="E32" s="59"/>
      <c r="F32" s="59" t="s">
        <v>37</v>
      </c>
      <c r="G32" s="59"/>
      <c r="H32" s="59" t="s">
        <v>38</v>
      </c>
      <c r="I32" s="59"/>
      <c r="J32" s="59" t="s">
        <v>39</v>
      </c>
      <c r="K32" s="59"/>
      <c r="L32" s="59" t="s">
        <v>2</v>
      </c>
      <c r="M32" s="59"/>
      <c r="N32" s="59" t="s">
        <v>3</v>
      </c>
      <c r="O32" s="59"/>
      <c r="P32" s="59" t="s">
        <v>4</v>
      </c>
      <c r="Q32" s="59"/>
      <c r="R32" s="2"/>
      <c r="S32" s="2"/>
      <c r="T32" s="2"/>
      <c r="U32" s="2"/>
      <c r="V32" s="2"/>
    </row>
    <row r="33" spans="1:22" ht="12.75">
      <c r="A33" s="37"/>
      <c r="B33" s="37"/>
      <c r="C33" s="37"/>
      <c r="D33" s="38" t="s">
        <v>21</v>
      </c>
      <c r="E33" s="27" t="s">
        <v>22</v>
      </c>
      <c r="F33" s="38" t="s">
        <v>21</v>
      </c>
      <c r="G33" s="27" t="s">
        <v>22</v>
      </c>
      <c r="H33" s="38" t="s">
        <v>21</v>
      </c>
      <c r="I33" s="27" t="s">
        <v>22</v>
      </c>
      <c r="J33" s="38" t="s">
        <v>21</v>
      </c>
      <c r="K33" s="27" t="s">
        <v>22</v>
      </c>
      <c r="L33" s="38" t="s">
        <v>21</v>
      </c>
      <c r="M33" s="27" t="s">
        <v>22</v>
      </c>
      <c r="N33" s="38" t="s">
        <v>21</v>
      </c>
      <c r="O33" s="27" t="s">
        <v>22</v>
      </c>
      <c r="P33" s="38" t="s">
        <v>21</v>
      </c>
      <c r="Q33" s="27" t="s">
        <v>22</v>
      </c>
      <c r="R33" s="29">
        <f>+D36+F36+H36+J36+L36</f>
        <v>15159990</v>
      </c>
      <c r="S33" s="29">
        <f>R33-P36</f>
        <v>1650462</v>
      </c>
      <c r="T33" s="4"/>
      <c r="U33" s="4"/>
      <c r="V33" s="4"/>
    </row>
    <row r="34" spans="1:22" ht="12.75">
      <c r="A34" s="11"/>
      <c r="B34" s="11"/>
      <c r="C34" s="11"/>
      <c r="D34" s="36" t="s">
        <v>7</v>
      </c>
      <c r="E34" s="39" t="s">
        <v>7</v>
      </c>
      <c r="F34" s="36" t="s">
        <v>7</v>
      </c>
      <c r="G34" s="39" t="s">
        <v>7</v>
      </c>
      <c r="H34" s="36" t="s">
        <v>7</v>
      </c>
      <c r="I34" s="39" t="s">
        <v>7</v>
      </c>
      <c r="J34" s="36" t="s">
        <v>7</v>
      </c>
      <c r="K34" s="39" t="s">
        <v>7</v>
      </c>
      <c r="L34" s="36" t="s">
        <v>7</v>
      </c>
      <c r="M34" s="39" t="s">
        <v>7</v>
      </c>
      <c r="N34" s="36" t="s">
        <v>7</v>
      </c>
      <c r="O34" s="39" t="s">
        <v>7</v>
      </c>
      <c r="P34" s="36" t="s">
        <v>7</v>
      </c>
      <c r="Q34" s="39" t="s">
        <v>7</v>
      </c>
      <c r="R34" s="3">
        <f>+L37+F37</f>
        <v>4035</v>
      </c>
      <c r="S34" s="3"/>
      <c r="T34" s="3"/>
      <c r="U34" s="3"/>
      <c r="V34" s="3"/>
    </row>
    <row r="35" spans="1:18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0">
        <f>SUM(R33:R34)</f>
        <v>15164025</v>
      </c>
    </row>
    <row r="36" spans="1:22" ht="12.75">
      <c r="A36" s="11" t="s">
        <v>24</v>
      </c>
      <c r="B36" s="11"/>
      <c r="C36" s="11"/>
      <c r="D36" s="5">
        <v>12043551</v>
      </c>
      <c r="E36" s="16">
        <v>13556206</v>
      </c>
      <c r="F36" s="5">
        <v>1714148</v>
      </c>
      <c r="G36" s="16">
        <v>1620959</v>
      </c>
      <c r="H36" s="5">
        <f>31077+32443</f>
        <v>63520</v>
      </c>
      <c r="I36" s="16">
        <v>76545</v>
      </c>
      <c r="J36" s="5">
        <f>55674+27063</f>
        <v>82737</v>
      </c>
      <c r="K36" s="16">
        <v>84928</v>
      </c>
      <c r="L36" s="5">
        <v>1256034</v>
      </c>
      <c r="M36" s="16">
        <f>1253311</f>
        <v>1253311</v>
      </c>
      <c r="N36" s="5">
        <v>-1650462</v>
      </c>
      <c r="O36" s="16">
        <f>Q36-M36-K36-I36-G36-E36</f>
        <v>-1190446</v>
      </c>
      <c r="P36" s="5">
        <v>13509528</v>
      </c>
      <c r="Q36" s="16">
        <v>15401503</v>
      </c>
      <c r="R36" s="17">
        <f>M36+K36+I36+G36+E36</f>
        <v>16591949</v>
      </c>
      <c r="S36" s="18">
        <f>R36+O36</f>
        <v>15401503</v>
      </c>
      <c r="T36" s="18"/>
      <c r="U36" s="18"/>
      <c r="V36" s="18"/>
    </row>
    <row r="37" spans="1:22" ht="12.75">
      <c r="A37" s="11" t="s">
        <v>25</v>
      </c>
      <c r="B37" s="11"/>
      <c r="C37" s="11"/>
      <c r="D37" s="12">
        <v>0</v>
      </c>
      <c r="E37" s="13">
        <v>0</v>
      </c>
      <c r="F37" s="19">
        <v>1416</v>
      </c>
      <c r="G37" s="18">
        <v>1493</v>
      </c>
      <c r="H37" s="19">
        <v>0</v>
      </c>
      <c r="I37" s="18">
        <v>0</v>
      </c>
      <c r="J37" s="12">
        <v>0</v>
      </c>
      <c r="K37" s="13">
        <v>0</v>
      </c>
      <c r="L37" s="20">
        <v>2619</v>
      </c>
      <c r="M37" s="6">
        <v>2619</v>
      </c>
      <c r="N37" s="12">
        <v>-3042</v>
      </c>
      <c r="O37" s="13">
        <v>-2619</v>
      </c>
      <c r="P37" s="5">
        <v>992</v>
      </c>
      <c r="Q37" s="6">
        <f>M37+K37+I37+G37+E37+O37</f>
        <v>1493</v>
      </c>
      <c r="R37" s="17">
        <f>M37+K37+I37+G37+E37</f>
        <v>4112</v>
      </c>
      <c r="S37" s="18">
        <f>R37+O37</f>
        <v>1493</v>
      </c>
      <c r="T37" s="18"/>
      <c r="U37" s="18"/>
      <c r="V37" s="18"/>
    </row>
    <row r="38" spans="1:22" ht="13.5" thickBot="1">
      <c r="A38" s="11" t="s">
        <v>26</v>
      </c>
      <c r="B38" s="11"/>
      <c r="C38" s="11"/>
      <c r="D38" s="14">
        <f>SUM(D36:D37)</f>
        <v>12043551</v>
      </c>
      <c r="E38" s="15">
        <v>123878382.47827892</v>
      </c>
      <c r="F38" s="14">
        <f aca="true" t="shared" si="4" ref="F38:M38">SUM(F36:F37)</f>
        <v>1715564</v>
      </c>
      <c r="G38" s="15">
        <f t="shared" si="4"/>
        <v>1622452</v>
      </c>
      <c r="H38" s="14">
        <f t="shared" si="4"/>
        <v>63520</v>
      </c>
      <c r="I38" s="15">
        <f t="shared" si="4"/>
        <v>76545</v>
      </c>
      <c r="J38" s="14">
        <f t="shared" si="4"/>
        <v>82737</v>
      </c>
      <c r="K38" s="15">
        <f t="shared" si="4"/>
        <v>84928</v>
      </c>
      <c r="L38" s="14">
        <f t="shared" si="4"/>
        <v>1258653</v>
      </c>
      <c r="M38" s="15">
        <f t="shared" si="4"/>
        <v>1255930</v>
      </c>
      <c r="N38" s="14">
        <v>-11886045</v>
      </c>
      <c r="O38" s="15">
        <f>SUM(O36:O37)</f>
        <v>-1193065</v>
      </c>
      <c r="P38" s="14">
        <f>SUM(P36:P37)</f>
        <v>13510520</v>
      </c>
      <c r="Q38" s="15">
        <f>SUM(Q36:Q37)</f>
        <v>15402996</v>
      </c>
      <c r="R38" s="21"/>
      <c r="S38" s="18">
        <f>SUM(S36:S37)</f>
        <v>15402996</v>
      </c>
      <c r="T38" s="18"/>
      <c r="U38" s="18"/>
      <c r="V38" s="18"/>
    </row>
    <row r="39" spans="1:22" ht="12.75">
      <c r="A39" s="11"/>
      <c r="B39" s="11"/>
      <c r="C39" s="11"/>
      <c r="D39" s="19"/>
      <c r="E39" s="18"/>
      <c r="F39" s="19"/>
      <c r="G39" s="18"/>
      <c r="H39" s="19"/>
      <c r="I39" s="18"/>
      <c r="J39" s="19"/>
      <c r="K39" s="18"/>
      <c r="L39" s="19"/>
      <c r="M39" s="18"/>
      <c r="N39" s="19"/>
      <c r="O39" s="18"/>
      <c r="P39" s="19">
        <v>0</v>
      </c>
      <c r="Q39" s="18"/>
      <c r="R39" s="18"/>
      <c r="S39" s="18"/>
      <c r="T39" s="18"/>
      <c r="U39" s="18"/>
      <c r="V39" s="18"/>
    </row>
    <row r="40" spans="1:22" ht="12.75">
      <c r="A40" s="11" t="s">
        <v>27</v>
      </c>
      <c r="B40" s="11"/>
      <c r="C40" s="11"/>
      <c r="D40" s="5">
        <v>10940218</v>
      </c>
      <c r="E40" s="16">
        <v>12477659</v>
      </c>
      <c r="F40" s="5">
        <v>243092</v>
      </c>
      <c r="G40" s="16">
        <v>235859</v>
      </c>
      <c r="H40" s="5">
        <v>8961</v>
      </c>
      <c r="I40" s="16">
        <v>21117</v>
      </c>
      <c r="J40" s="5">
        <v>78132</v>
      </c>
      <c r="K40" s="16">
        <v>79243</v>
      </c>
      <c r="L40" s="5">
        <v>7409</v>
      </c>
      <c r="M40" s="16">
        <v>8016</v>
      </c>
      <c r="N40" s="5">
        <v>633821</v>
      </c>
      <c r="O40" s="16">
        <v>-177252</v>
      </c>
      <c r="P40" s="5">
        <v>10643991</v>
      </c>
      <c r="Q40" s="6">
        <v>12644642</v>
      </c>
      <c r="R40" s="17">
        <f>M40+K40+I40+G40+E40</f>
        <v>12821894</v>
      </c>
      <c r="S40" s="18">
        <f>R40+O40</f>
        <v>12644642</v>
      </c>
      <c r="T40" s="18"/>
      <c r="U40" s="18"/>
      <c r="V40" s="18"/>
    </row>
    <row r="41" spans="1:22" ht="13.5" thickBot="1">
      <c r="A41" s="11" t="s">
        <v>28</v>
      </c>
      <c r="B41" s="11"/>
      <c r="C41" s="11"/>
      <c r="D41" s="14">
        <f aca="true" t="shared" si="5" ref="D41:K41">SUM(D40)</f>
        <v>10940218</v>
      </c>
      <c r="E41" s="15">
        <f t="shared" si="5"/>
        <v>12477659</v>
      </c>
      <c r="F41" s="14">
        <f t="shared" si="5"/>
        <v>243092</v>
      </c>
      <c r="G41" s="15">
        <f t="shared" si="5"/>
        <v>235859</v>
      </c>
      <c r="H41" s="14">
        <f t="shared" si="5"/>
        <v>8961</v>
      </c>
      <c r="I41" s="15">
        <f t="shared" si="5"/>
        <v>21117</v>
      </c>
      <c r="J41" s="14">
        <f t="shared" si="5"/>
        <v>78132</v>
      </c>
      <c r="K41" s="15">
        <f t="shared" si="5"/>
        <v>79243</v>
      </c>
      <c r="L41" s="14">
        <v>274828</v>
      </c>
      <c r="M41" s="15">
        <f>SUM(M40)</f>
        <v>8016</v>
      </c>
      <c r="N41" s="14">
        <v>-7807187</v>
      </c>
      <c r="O41" s="15">
        <f>SUM(O40)</f>
        <v>-177252</v>
      </c>
      <c r="P41" s="14">
        <v>139103995</v>
      </c>
      <c r="Q41" s="15">
        <f>SUM(Q40)</f>
        <v>12644642</v>
      </c>
      <c r="R41" s="21"/>
      <c r="S41" s="18"/>
      <c r="T41" s="18"/>
      <c r="U41" s="18"/>
      <c r="V41" s="18"/>
    </row>
    <row r="42" spans="1:18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25">
        <f>+D40+F40+H40+J40+L40</f>
        <v>11277812</v>
      </c>
    </row>
    <row r="43" spans="1:22" ht="12.75">
      <c r="A43" s="31" t="s">
        <v>29</v>
      </c>
      <c r="B43" s="11"/>
      <c r="C43" s="11"/>
      <c r="D43" s="19"/>
      <c r="E43" s="18"/>
      <c r="F43" s="19"/>
      <c r="G43" s="18"/>
      <c r="H43" s="19"/>
      <c r="I43" s="18"/>
      <c r="J43" s="19"/>
      <c r="K43" s="18"/>
      <c r="L43" s="19"/>
      <c r="M43" s="18"/>
      <c r="N43" s="19"/>
      <c r="O43" s="18"/>
      <c r="P43" s="19"/>
      <c r="Q43" s="18"/>
      <c r="R43" s="3"/>
      <c r="S43" s="3"/>
      <c r="T43" s="3"/>
      <c r="U43" s="3"/>
      <c r="V43" s="3"/>
    </row>
    <row r="44" spans="1:22" ht="12.75">
      <c r="A44" s="11" t="s">
        <v>30</v>
      </c>
      <c r="B44" s="11"/>
      <c r="C44" s="11"/>
      <c r="D44" s="28">
        <v>4424</v>
      </c>
      <c r="E44" s="57">
        <v>6238</v>
      </c>
      <c r="F44" s="5">
        <v>0</v>
      </c>
      <c r="G44" s="16">
        <v>0</v>
      </c>
      <c r="H44" s="16">
        <v>0</v>
      </c>
      <c r="I44" s="16">
        <v>0</v>
      </c>
      <c r="J44" s="51">
        <v>0</v>
      </c>
      <c r="K44" s="16">
        <v>0</v>
      </c>
      <c r="L44" s="16">
        <v>0</v>
      </c>
      <c r="M44" s="16">
        <v>0</v>
      </c>
      <c r="N44" s="20">
        <v>0</v>
      </c>
      <c r="O44" s="6">
        <v>0</v>
      </c>
      <c r="P44" s="5">
        <f>L44+J44+H44+F44+D44</f>
        <v>4424</v>
      </c>
      <c r="Q44" s="16">
        <v>6238</v>
      </c>
      <c r="R44" s="10"/>
      <c r="S44" s="3"/>
      <c r="T44" s="3"/>
      <c r="U44" s="3"/>
      <c r="V44" s="3"/>
    </row>
    <row r="45" spans="1:22" ht="12.75">
      <c r="A45" s="11" t="s">
        <v>31</v>
      </c>
      <c r="B45" s="11"/>
      <c r="C45" s="11"/>
      <c r="D45" s="5">
        <v>4262</v>
      </c>
      <c r="E45" s="16">
        <f>2861+65</f>
        <v>2926</v>
      </c>
      <c r="F45" s="5">
        <v>1251</v>
      </c>
      <c r="G45" s="16">
        <v>1220</v>
      </c>
      <c r="H45" s="5">
        <v>1</v>
      </c>
      <c r="I45" s="16">
        <v>94</v>
      </c>
      <c r="J45" s="5">
        <v>7762</v>
      </c>
      <c r="K45" s="16">
        <v>7762</v>
      </c>
      <c r="L45" s="5">
        <v>3</v>
      </c>
      <c r="M45" s="16">
        <v>209</v>
      </c>
      <c r="N45" s="20">
        <v>0</v>
      </c>
      <c r="O45" s="6">
        <v>0</v>
      </c>
      <c r="P45" s="5">
        <f>L45+J45+H45+F45+D45</f>
        <v>13279</v>
      </c>
      <c r="Q45" s="16">
        <f>M45+K45+I45+G45+E45</f>
        <v>12211</v>
      </c>
      <c r="R45" s="10">
        <f>+Q45+O47</f>
        <v>13245</v>
      </c>
      <c r="S45" s="3"/>
      <c r="T45" s="3"/>
      <c r="U45" s="3"/>
      <c r="V45" s="3"/>
    </row>
    <row r="46" spans="1:22" ht="12.75">
      <c r="A46" s="11" t="s">
        <v>32</v>
      </c>
      <c r="B46" s="11"/>
      <c r="C46" s="11"/>
      <c r="D46" s="19"/>
      <c r="E46" s="18"/>
      <c r="F46" s="19"/>
      <c r="G46" s="18"/>
      <c r="H46" s="19"/>
      <c r="I46" s="18"/>
      <c r="J46" s="19"/>
      <c r="K46" s="18"/>
      <c r="L46" s="19"/>
      <c r="M46" s="18"/>
      <c r="N46" s="20"/>
      <c r="O46" s="6"/>
      <c r="P46" s="5"/>
      <c r="Q46" s="18"/>
      <c r="R46" s="3"/>
      <c r="S46" s="3"/>
      <c r="T46" s="3"/>
      <c r="U46" s="3"/>
      <c r="V46" s="3"/>
    </row>
    <row r="47" spans="1:22" ht="12.75">
      <c r="A47" s="11" t="s">
        <v>33</v>
      </c>
      <c r="B47" s="11"/>
      <c r="C47" s="11"/>
      <c r="D47" s="5">
        <v>140814</v>
      </c>
      <c r="E47" s="16">
        <v>25363</v>
      </c>
      <c r="F47" s="5">
        <f>1682+986+138</f>
        <v>2806</v>
      </c>
      <c r="G47" s="16">
        <v>0</v>
      </c>
      <c r="H47" s="5">
        <v>679</v>
      </c>
      <c r="I47" s="16">
        <v>0</v>
      </c>
      <c r="J47" s="5">
        <v>0</v>
      </c>
      <c r="K47" s="16">
        <v>0</v>
      </c>
      <c r="L47" s="5">
        <v>0</v>
      </c>
      <c r="M47" s="16">
        <v>0</v>
      </c>
      <c r="N47" s="20">
        <v>0</v>
      </c>
      <c r="O47" s="6">
        <v>1034</v>
      </c>
      <c r="P47" s="5">
        <f>L47+J47+H47+F47+D47</f>
        <v>144299</v>
      </c>
      <c r="Q47" s="16">
        <f>M47+K47+G47+E47+O47</f>
        <v>26397</v>
      </c>
      <c r="R47" s="10">
        <f>+Q47+Q45</f>
        <v>38608</v>
      </c>
      <c r="S47" s="3"/>
      <c r="T47" s="3"/>
      <c r="U47" s="3"/>
      <c r="V47" s="3"/>
    </row>
    <row r="48" spans="1:17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22" ht="12.75">
      <c r="A49" s="35" t="s">
        <v>34</v>
      </c>
      <c r="B49" s="11"/>
      <c r="C49" s="11"/>
      <c r="D49" s="19"/>
      <c r="E49" s="18"/>
      <c r="F49" s="19"/>
      <c r="G49" s="18"/>
      <c r="H49" s="19"/>
      <c r="I49" s="18"/>
      <c r="J49" s="19"/>
      <c r="K49" s="18"/>
      <c r="L49" s="19"/>
      <c r="M49" s="18"/>
      <c r="N49" s="19"/>
      <c r="O49" s="18"/>
      <c r="P49" s="19"/>
      <c r="Q49" s="18"/>
      <c r="R49" s="3"/>
      <c r="S49" s="3"/>
      <c r="T49" s="3"/>
      <c r="U49" s="3"/>
      <c r="V49" s="3"/>
    </row>
    <row r="50" spans="1:22" ht="12.75">
      <c r="A50" s="31"/>
      <c r="B50" s="31"/>
      <c r="C50" s="31"/>
      <c r="D50" s="58" t="s">
        <v>41</v>
      </c>
      <c r="E50" s="58"/>
      <c r="F50" s="58" t="s">
        <v>30</v>
      </c>
      <c r="G50" s="58"/>
      <c r="H50" s="58" t="s">
        <v>24</v>
      </c>
      <c r="I50" s="58"/>
      <c r="J50" s="19"/>
      <c r="K50" s="18"/>
      <c r="L50" s="19"/>
      <c r="M50" s="18"/>
      <c r="N50" s="19"/>
      <c r="O50" s="18"/>
      <c r="P50" s="19"/>
      <c r="Q50" s="18"/>
      <c r="R50" s="2"/>
      <c r="S50" s="2"/>
      <c r="T50" s="2"/>
      <c r="U50" s="2"/>
      <c r="V50" s="2"/>
    </row>
    <row r="51" spans="1:22" ht="12.75">
      <c r="A51" s="31"/>
      <c r="B51" s="31"/>
      <c r="C51" s="31"/>
      <c r="D51" s="58"/>
      <c r="E51" s="58"/>
      <c r="F51" s="58"/>
      <c r="G51" s="58"/>
      <c r="H51" s="58"/>
      <c r="I51" s="58"/>
      <c r="J51" s="31"/>
      <c r="K51" s="11"/>
      <c r="L51" s="19"/>
      <c r="M51" s="18"/>
      <c r="N51" s="19"/>
      <c r="O51" s="18"/>
      <c r="P51" s="19"/>
      <c r="Q51" s="18"/>
      <c r="R51" s="2"/>
      <c r="S51" s="2"/>
      <c r="T51" s="2"/>
      <c r="U51" s="2"/>
      <c r="V51" s="2"/>
    </row>
    <row r="52" spans="1:22" ht="12.75">
      <c r="A52" s="52"/>
      <c r="B52" s="52"/>
      <c r="C52" s="52"/>
      <c r="D52" s="38" t="s">
        <v>5</v>
      </c>
      <c r="E52" s="27" t="s">
        <v>6</v>
      </c>
      <c r="F52" s="38" t="s">
        <v>5</v>
      </c>
      <c r="G52" s="27" t="s">
        <v>6</v>
      </c>
      <c r="H52" s="38" t="s">
        <v>21</v>
      </c>
      <c r="I52" s="27" t="s">
        <v>22</v>
      </c>
      <c r="J52" s="52"/>
      <c r="K52" s="37"/>
      <c r="L52" s="53"/>
      <c r="M52" s="54"/>
      <c r="N52" s="53"/>
      <c r="O52" s="54"/>
      <c r="P52" s="53"/>
      <c r="Q52" s="54"/>
      <c r="R52" s="22"/>
      <c r="S52" s="22"/>
      <c r="T52" s="22"/>
      <c r="U52" s="22"/>
      <c r="V52" s="22"/>
    </row>
    <row r="53" spans="1:22" ht="12.75">
      <c r="A53" s="31"/>
      <c r="B53" s="31"/>
      <c r="C53" s="31"/>
      <c r="D53" s="36" t="s">
        <v>7</v>
      </c>
      <c r="E53" s="39" t="s">
        <v>7</v>
      </c>
      <c r="F53" s="36" t="s">
        <v>7</v>
      </c>
      <c r="G53" s="39" t="s">
        <v>7</v>
      </c>
      <c r="H53" s="36" t="s">
        <v>7</v>
      </c>
      <c r="I53" s="39" t="s">
        <v>7</v>
      </c>
      <c r="J53" s="31"/>
      <c r="K53" s="11"/>
      <c r="L53" s="19"/>
      <c r="M53" s="18"/>
      <c r="N53" s="19"/>
      <c r="O53" s="18"/>
      <c r="P53" s="19"/>
      <c r="Q53" s="18"/>
      <c r="R53" s="2"/>
      <c r="S53" s="2"/>
      <c r="T53" s="2"/>
      <c r="U53" s="2"/>
      <c r="V53" s="2"/>
    </row>
    <row r="54" spans="1:22" ht="12.75">
      <c r="A54" s="31"/>
      <c r="B54" s="31"/>
      <c r="C54" s="31"/>
      <c r="D54" s="36"/>
      <c r="E54" s="39"/>
      <c r="F54" s="19"/>
      <c r="G54" s="18"/>
      <c r="H54" s="19"/>
      <c r="I54" s="18"/>
      <c r="J54" s="31"/>
      <c r="K54" s="11"/>
      <c r="L54" s="19"/>
      <c r="M54" s="18"/>
      <c r="N54" s="19"/>
      <c r="O54" s="18"/>
      <c r="P54" s="19"/>
      <c r="Q54" s="18"/>
      <c r="R54" s="2"/>
      <c r="S54" s="2"/>
      <c r="T54" s="2"/>
      <c r="U54" s="2"/>
      <c r="V54" s="2"/>
    </row>
    <row r="55" spans="1:22" ht="12.75">
      <c r="A55" s="55" t="s">
        <v>35</v>
      </c>
      <c r="B55" s="56"/>
      <c r="C55" s="11"/>
      <c r="D55" s="20">
        <v>122794</v>
      </c>
      <c r="E55" s="6">
        <v>88671</v>
      </c>
      <c r="F55" s="20">
        <v>4424</v>
      </c>
      <c r="G55" s="6">
        <v>6238</v>
      </c>
      <c r="H55" s="20">
        <v>13455238</v>
      </c>
      <c r="I55" s="6">
        <v>15363675</v>
      </c>
      <c r="J55" s="11"/>
      <c r="K55" s="11"/>
      <c r="L55" s="19"/>
      <c r="M55" s="18"/>
      <c r="N55" s="19"/>
      <c r="O55" s="18"/>
      <c r="P55" s="19"/>
      <c r="Q55" s="18"/>
      <c r="R55" s="3"/>
      <c r="S55" s="3"/>
      <c r="T55" s="3"/>
      <c r="U55" s="3"/>
      <c r="V55" s="3"/>
    </row>
    <row r="56" spans="1:22" ht="12.75">
      <c r="A56" s="55" t="s">
        <v>42</v>
      </c>
      <c r="B56" s="56"/>
      <c r="C56" s="11"/>
      <c r="D56" s="12">
        <v>2025</v>
      </c>
      <c r="E56" s="13">
        <v>2970</v>
      </c>
      <c r="F56" s="12">
        <v>0</v>
      </c>
      <c r="G56" s="13">
        <v>0</v>
      </c>
      <c r="H56" s="12">
        <v>55282</v>
      </c>
      <c r="I56" s="13">
        <v>39321</v>
      </c>
      <c r="J56" s="11"/>
      <c r="K56" s="11"/>
      <c r="L56" s="19"/>
      <c r="M56" s="18"/>
      <c r="N56" s="19"/>
      <c r="O56" s="18"/>
      <c r="P56" s="19"/>
      <c r="Q56" s="18"/>
      <c r="R56" s="3"/>
      <c r="S56" s="3"/>
      <c r="T56" s="3"/>
      <c r="U56" s="3"/>
      <c r="V56" s="3"/>
    </row>
    <row r="57" spans="1:22" ht="12.75">
      <c r="A57" s="23"/>
      <c r="B57" s="24"/>
      <c r="C57" s="1"/>
      <c r="D57" s="8">
        <f aca="true" t="shared" si="6" ref="D57:I57">SUM(D55:D56)</f>
        <v>124819</v>
      </c>
      <c r="E57" s="9">
        <f t="shared" si="6"/>
        <v>91641</v>
      </c>
      <c r="F57" s="8">
        <f t="shared" si="6"/>
        <v>4424</v>
      </c>
      <c r="G57" s="9">
        <f t="shared" si="6"/>
        <v>6238</v>
      </c>
      <c r="H57" s="8">
        <f t="shared" si="6"/>
        <v>13510520</v>
      </c>
      <c r="I57" s="16">
        <f t="shared" si="6"/>
        <v>15402996</v>
      </c>
      <c r="J57" s="1"/>
      <c r="K57" s="1"/>
      <c r="L57" s="2"/>
      <c r="M57" s="3"/>
      <c r="N57" s="2"/>
      <c r="O57" s="3"/>
      <c r="P57" s="2"/>
      <c r="Q57" s="3"/>
      <c r="R57" s="3"/>
      <c r="S57" s="3"/>
      <c r="T57" s="3"/>
      <c r="U57" s="3"/>
      <c r="V57" s="3"/>
    </row>
  </sheetData>
  <mergeCells count="17">
    <mergeCell ref="N9:O9"/>
    <mergeCell ref="P9:Q9"/>
    <mergeCell ref="D32:E32"/>
    <mergeCell ref="F32:G32"/>
    <mergeCell ref="L32:M32"/>
    <mergeCell ref="N32:O32"/>
    <mergeCell ref="P32:Q32"/>
    <mergeCell ref="D9:E9"/>
    <mergeCell ref="D50:E51"/>
    <mergeCell ref="F50:G51"/>
    <mergeCell ref="H50:I51"/>
    <mergeCell ref="L9:M9"/>
    <mergeCell ref="F9:G9"/>
    <mergeCell ref="H9:I9"/>
    <mergeCell ref="J9:K9"/>
    <mergeCell ref="H32:I32"/>
    <mergeCell ref="J32:K32"/>
  </mergeCells>
  <printOptions horizontalCentered="1"/>
  <pageMargins left="0.75" right="0.75" top="1" bottom="1" header="0.5" footer="0.5"/>
  <pageSetup horizontalDpi="600" verticalDpi="600" orientation="landscape" paperSize="9" scale="53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Islam Malaysia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Islam Malaysia Berhad</dc:creator>
  <cp:keywords/>
  <dc:description/>
  <cp:lastModifiedBy>aziz</cp:lastModifiedBy>
  <cp:lastPrinted>2002-11-30T04:42:18Z</cp:lastPrinted>
  <dcterms:created xsi:type="dcterms:W3CDTF">2002-11-13T00:59:53Z</dcterms:created>
  <dcterms:modified xsi:type="dcterms:W3CDTF">2002-11-13T01:48:44Z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